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BC PMG\"/>
    </mc:Choice>
  </mc:AlternateContent>
  <bookViews>
    <workbookView xWindow="0" yWindow="0" windowWidth="20490" windowHeight="7530" activeTab="3" xr2:uid="{00000000-000D-0000-FFFF-FFFF00000000}"/>
  </bookViews>
  <sheets>
    <sheet name="Positions" sheetId="1" r:id="rId1"/>
    <sheet name="Industry allocation" sheetId="3" r:id="rId2"/>
    <sheet name="stock allocation" sheetId="4" r:id="rId3"/>
    <sheet name="Combined" sheetId="5" r:id="rId4"/>
  </sheets>
  <definedNames>
    <definedName name="_xlnm._FilterDatabase" localSheetId="0" hidden="1">Positions!$A$1:$K$16</definedName>
  </definedName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D15" i="4" l="1"/>
  <c r="I18" i="1"/>
  <c r="J5" i="1"/>
  <c r="E28" i="1"/>
  <c r="I17" i="1"/>
  <c r="J16" i="1" s="1"/>
  <c r="J4" i="1" l="1"/>
  <c r="J13" i="1"/>
  <c r="J6" i="1"/>
  <c r="J9" i="1"/>
  <c r="J8" i="1"/>
  <c r="J7" i="1"/>
  <c r="J15" i="1"/>
  <c r="J12" i="1"/>
  <c r="J14" i="1"/>
  <c r="J10" i="1"/>
  <c r="J3" i="1"/>
  <c r="J11" i="1"/>
  <c r="J2" i="1"/>
  <c r="K16" i="1"/>
  <c r="K7" i="1"/>
  <c r="K6" i="1"/>
  <c r="K10" i="1"/>
  <c r="K11" i="1"/>
  <c r="K13" i="1"/>
  <c r="K8" i="1"/>
  <c r="K4" i="1"/>
  <c r="K9" i="1"/>
  <c r="K12" i="1"/>
  <c r="K14" i="1"/>
  <c r="K2" i="1"/>
  <c r="K3" i="1"/>
  <c r="K5" i="1"/>
  <c r="K15" i="1"/>
  <c r="J17" i="1" l="1"/>
</calcChain>
</file>

<file path=xl/sharedStrings.xml><?xml version="1.0" encoding="utf-8"?>
<sst xmlns="http://schemas.openxmlformats.org/spreadsheetml/2006/main" count="114" uniqueCount="56">
  <si>
    <t>Symbol</t>
  </si>
  <si>
    <t>Description</t>
  </si>
  <si>
    <t>Quantity</t>
  </si>
  <si>
    <t>Currency</t>
  </si>
  <si>
    <t>LastPrice</t>
  </si>
  <si>
    <t>PricePaid</t>
  </si>
  <si>
    <t>ProfitLoss</t>
  </si>
  <si>
    <t>MarketValue</t>
  </si>
  <si>
    <t>ProfitLossPercentage</t>
  </si>
  <si>
    <t>AAPL</t>
  </si>
  <si>
    <t>Apple Inc.</t>
  </si>
  <si>
    <t>USD</t>
  </si>
  <si>
    <t>ABX</t>
  </si>
  <si>
    <t>Barrick Gold Corporation</t>
  </si>
  <si>
    <t>AMZN</t>
  </si>
  <si>
    <t xml:space="preserve">Amazon.com Inc. </t>
  </si>
  <si>
    <t>BAM</t>
  </si>
  <si>
    <t>Brookfield Asset Management Inc.</t>
  </si>
  <si>
    <t>BMY</t>
  </si>
  <si>
    <t>Bristol-Myers Squibb Company</t>
  </si>
  <si>
    <t>CM</t>
  </si>
  <si>
    <t>CANADIAN IMPERIAL BK OF COMM</t>
  </si>
  <si>
    <t>CAD</t>
  </si>
  <si>
    <t>CNQ</t>
  </si>
  <si>
    <t>Canadian Natural Resources Ltd.</t>
  </si>
  <si>
    <t>DQ</t>
  </si>
  <si>
    <t>DAQO New Energy Corp.</t>
  </si>
  <si>
    <t>LMT</t>
  </si>
  <si>
    <t>Lockheed Martin</t>
  </si>
  <si>
    <t>PEP</t>
  </si>
  <si>
    <t>PepsiCo Inc.</t>
  </si>
  <si>
    <t>PG</t>
  </si>
  <si>
    <t>Procter &amp; Gamble Co.</t>
  </si>
  <si>
    <t>SBUX</t>
  </si>
  <si>
    <t>Starbucks Corporation</t>
  </si>
  <si>
    <t>SWK</t>
  </si>
  <si>
    <t>Stanley Black &amp; Decker Inc.</t>
  </si>
  <si>
    <t>WFC</t>
  </si>
  <si>
    <t>Wells Fargo &amp; Co.</t>
  </si>
  <si>
    <t>WMT</t>
  </si>
  <si>
    <t>Wal-Mart Stores Inc.</t>
  </si>
  <si>
    <t>Market Value  %</t>
  </si>
  <si>
    <t>CASH</t>
  </si>
  <si>
    <t>Cash Holdings</t>
  </si>
  <si>
    <t>Industry</t>
  </si>
  <si>
    <t>Tech</t>
  </si>
  <si>
    <t>Financials</t>
  </si>
  <si>
    <t>Energy</t>
  </si>
  <si>
    <t>Consumers</t>
  </si>
  <si>
    <t>Healthcare</t>
  </si>
  <si>
    <t>Basic Materials</t>
  </si>
  <si>
    <t>Industrial Goods</t>
  </si>
  <si>
    <t>Row Labels</t>
  </si>
  <si>
    <t>Grand Total</t>
  </si>
  <si>
    <t>Sum of Market Value  %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</si>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</sst>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/>
    <xf numFmtId="43" fontId="0" fillId="0" borderId="0" xfId="0" applyNumberFormat="1"/>
    <xf numFmtId="0" fontId="0" fillId="0" borderId="0" xfId="0" applyNumberFormat="1"/>
    <xf numFmtId="10" fontId="0" fillId="0" borderId="0" xfId="2" applyNumberFormat="1" applyFont="1"/>
    <xf numFmtId="0" fontId="18" fillId="0" borderId="0" xfId="0" applyFont="1"/>
    <xf numFmtId="0" fontId="19" fillId="0" borderId="0" xfId="0" applyFont="1"/>
    <xf numFmtId="165" fontId="19" fillId="0" borderId="0" xfId="1" applyNumberFormat="1" applyFont="1"/>
    <xf numFmtId="2" fontId="19" fillId="0" borderId="0" xfId="0" applyNumberFormat="1" applyFont="1"/>
    <xf numFmtId="43" fontId="19" fillId="0" borderId="0" xfId="1" applyFont="1"/>
    <xf numFmtId="164" fontId="19" fillId="0" borderId="0" xfId="2" applyNumberFormat="1" applyFont="1"/>
    <xf numFmtId="43" fontId="19" fillId="0" borderId="0" xfId="0" applyNumberFormat="1" applyFont="1"/>
    <xf numFmtId="10" fontId="19" fillId="0" borderId="0" xfId="2" applyNumberFormat="1" applyFont="1"/>
    <xf numFmtId="10" fontId="19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10" fontId="0" fillId="0" borderId="0" xfId="0" applyNumberFormat="1"/>
    <xf numFmtId="0" fontId="0" fillId="33" borderId="0" xfId="0" applyFill="1" applyAlignment="1">
      <alignment horizontal="left"/>
    </xf>
    <xf numFmtId="10" fontId="0" fillId="33" borderId="0" xfId="0" applyNumberForma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80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ill>
        <patternFill patternType="solid">
          <bgColor rgb="FFFFFF00"/>
        </patternFill>
      </fill>
    </dxf>
    <dxf>
      <numFmt numFmtId="14" formatCode="0.00%"/>
    </dxf>
    <dxf>
      <numFmt numFmtId="164" formatCode="0.0%"/>
    </dxf>
    <dxf>
      <numFmt numFmtId="13" formatCode="0%"/>
    </dxf>
    <dxf>
      <numFmt numFmtId="13" formatCode="0%"/>
    </dxf>
    <dxf>
      <numFmt numFmtId="14" formatCode="0.00%"/>
    </dxf>
    <dxf>
      <numFmt numFmtId="164" formatCode="0.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[PMG-Asset-Allocation-Feb26.xlsx]Industry allocation!PivotTable2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'Industry allocation'!$B$3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86-491A-B062-6491CA1DA3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186-491A-B062-6491CA1DA3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186-491A-B062-6491CA1DA3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186-491A-B062-6491CA1DA3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186-491A-B062-6491CA1DA3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186-491A-B062-6491CA1DA3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186-491A-B062-6491CA1DA3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186-491A-B062-6491CA1DA3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'Industry allocation'!$A$4:$A$12</c:f>
              <c:strCache>
                <c:ptCount val="8"/>
                <c:pt idx="0">
                  <c:v>Tech</c:v>
                </c:pt>
                <c:pt idx="1">
                  <c:v>Financials</c:v>
                </c:pt>
                <c:pt idx="2">
                  <c:v>Industrial Goods</c:v>
                </c:pt>
                <c:pt idx="3">
                  <c:v>Services</c:v>
                </c:pt>
                <c:pt idx="4">
                  <c:v>Basic Materials</c:v>
                </c:pt>
                <c:pt idx="5">
                  <c:v>Consumers</c:v>
                </c:pt>
                <c:pt idx="6">
                  <c:v>Energy</c:v>
                </c:pt>
                <c:pt idx="7">
                  <c:v>Healthcare</c:v>
                </c:pt>
              </c:strCache>
            </c:strRef>
          </c:cat>
          <c:val>
            <c:numRef>
              <c:f>'Industry allocation'!$B$4:$B$12</c:f>
              <c:numCache>
                <c:formatCode>0.00%</c:formatCode>
                <c:ptCount val="8"/>
                <c:pt idx="0">
                  <c:v>0.20025018487909207</c:v>
                </c:pt>
                <c:pt idx="1">
                  <c:v>0.19885057205774981</c:v>
                </c:pt>
                <c:pt idx="2">
                  <c:v>0.12838919518001923</c:v>
                </c:pt>
                <c:pt idx="3">
                  <c:v>0.12570138341248868</c:v>
                </c:pt>
                <c:pt idx="4">
                  <c:v>9.9697909261805662E-2</c:v>
                </c:pt>
                <c:pt idx="5">
                  <c:v>9.8239477926728616E-2</c:v>
                </c:pt>
                <c:pt idx="6">
                  <c:v>8.1784263177069161E-2</c:v>
                </c:pt>
                <c:pt idx="7">
                  <c:v>6.7087014105046666E-2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C-49FB-B605-BB215879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[PMG-Asset-Allocation-Feb26.xlsx]stock allocation!PivotTable3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'stock allocation'!$C$4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4-4945-8F5F-2C2E02140E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F4-4945-8F5F-2C2E02140E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F4-4945-8F5F-2C2E02140E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F4-4945-8F5F-2C2E02140E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F4-4945-8F5F-2C2E02140E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F4-4945-8F5F-2C2E02140E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F4-4945-8F5F-2C2E02140EA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F4-4945-8F5F-2C2E02140EA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AF4-4945-8F5F-2C2E02140E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AF4-4945-8F5F-2C2E02140E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AF4-4945-8F5F-2C2E02140EA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AF4-4945-8F5F-2C2E02140EA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AF4-4945-8F5F-2C2E02140EA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AF4-4945-8F5F-2C2E02140EA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AF4-4945-8F5F-2C2E02140E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'stock allocation'!$B$5:$B$20</c:f>
              <c:strCache>
                <c:ptCount val="15"/>
                <c:pt idx="0">
                  <c:v>Apple Inc.</c:v>
                </c:pt>
                <c:pt idx="1">
                  <c:v>Amazon.com Inc. </c:v>
                </c:pt>
                <c:pt idx="2">
                  <c:v>Wells Fargo &amp; Co.</c:v>
                </c:pt>
                <c:pt idx="3">
                  <c:v>DAQO New Energy Corp.</c:v>
                </c:pt>
                <c:pt idx="4">
                  <c:v>Bristol-Myers Squibb Company</c:v>
                </c:pt>
                <c:pt idx="5">
                  <c:v>Lockheed Martin</c:v>
                </c:pt>
                <c:pt idx="6">
                  <c:v>Starbucks Corporation</c:v>
                </c:pt>
                <c:pt idx="7">
                  <c:v>PepsiCo Inc.</c:v>
                </c:pt>
                <c:pt idx="8">
                  <c:v>Brookfield Asset Management Inc.</c:v>
                </c:pt>
                <c:pt idx="9">
                  <c:v>Stanley Black &amp; Decker Inc.</c:v>
                </c:pt>
                <c:pt idx="10">
                  <c:v>Wal-Mart Stores Inc.</c:v>
                </c:pt>
                <c:pt idx="11">
                  <c:v>Canadian Natural Resources Ltd.</c:v>
                </c:pt>
                <c:pt idx="12">
                  <c:v>Barrick Gold Corporation</c:v>
                </c:pt>
                <c:pt idx="13">
                  <c:v>CANADIAN IMPERIAL BK OF COMM</c:v>
                </c:pt>
                <c:pt idx="14">
                  <c:v>Procter &amp; Gamble Co.</c:v>
                </c:pt>
              </c:strCache>
            </c:strRef>
          </c:cat>
          <c:val>
            <c:numRef>
              <c:f>'stock allocation'!$C$5:$C$20</c:f>
              <c:numCache>
                <c:formatCode>0.00%</c:formatCode>
                <c:ptCount val="15"/>
                <c:pt idx="0">
                  <c:v>0.10290355126400727</c:v>
                </c:pt>
                <c:pt idx="1">
                  <c:v>9.7346633615084818E-2</c:v>
                </c:pt>
                <c:pt idx="2">
                  <c:v>8.660995366327412E-2</c:v>
                </c:pt>
                <c:pt idx="3">
                  <c:v>8.1784263177069161E-2</c:v>
                </c:pt>
                <c:pt idx="4">
                  <c:v>6.7087014105046666E-2</c:v>
                </c:pt>
                <c:pt idx="5">
                  <c:v>6.6519496695111091E-2</c:v>
                </c:pt>
                <c:pt idx="6">
                  <c:v>6.4645237397012972E-2</c:v>
                </c:pt>
                <c:pt idx="7">
                  <c:v>6.3677448668221698E-2</c:v>
                </c:pt>
                <c:pt idx="8">
                  <c:v>6.307010689809199E-2</c:v>
                </c:pt>
                <c:pt idx="9">
                  <c:v>6.1869698484908149E-2</c:v>
                </c:pt>
                <c:pt idx="10">
                  <c:v>6.1056146015475717E-2</c:v>
                </c:pt>
                <c:pt idx="11">
                  <c:v>5.0108940382769022E-2</c:v>
                </c:pt>
                <c:pt idx="12">
                  <c:v>4.9588968879036632E-2</c:v>
                </c:pt>
                <c:pt idx="13">
                  <c:v>4.9170511496383719E-2</c:v>
                </c:pt>
                <c:pt idx="14">
                  <c:v>3.4562029258506918E-2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F-431F-8F76-0F7D5D81C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547687</xdr:colOff>
      <xdr:row>1</xdr:row>
      <xdr:rowOff>19050</xdr:rowOff>
    </xdr:from>
    <xdr:to>
      <xdr:col>10</xdr:col>
      <xdr:colOff>242887</xdr:colOff>
      <xdr:row>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3EA12A-E8DF-406E-A02C-7BE1893EB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204788</xdr:colOff>
      <xdr:row>1</xdr:row>
      <xdr:rowOff>161924</xdr:rowOff>
    </xdr:from>
    <xdr:to>
      <xdr:col>13</xdr:col>
      <xdr:colOff>295276</xdr:colOff>
      <xdr:row>25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DE6E6E-74A6-4AA7-A466-C3DA30D11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" refreshedDate="43163.98210277778" createdVersion="6" refreshedVersion="6" minRefreshableVersion="3" recordCount="15" xr:uid="{00000000-000A-0000-FFFF-FFFF0A000000}">
  <cacheSource type="worksheet">
    <worksheetSource ref="A1:K16" sheet="Positions"/>
  </cacheSource>
  <cacheFields count="11">
    <cacheField name="Symbol" numFmtId="0">
      <sharedItems count="15">
        <s v="CNQ"/>
        <s v="ABX"/>
        <s v="PEP"/>
        <s v="PG"/>
        <s v="DQ"/>
        <s v="WFC"/>
        <s v="CM"/>
        <s v="BAM"/>
        <s v="BMY"/>
        <s v="LMT"/>
        <s v="SWK"/>
        <s v="SBUX"/>
        <s v="WMT"/>
        <s v="AAPL"/>
        <s v="AMZN"/>
      </sharedItems>
    </cacheField>
    <cacheField name="Description" numFmtId="0">
      <sharedItems count="15">
        <s v="Canadian Natural Resources Ltd."/>
        <s v="Barrick Gold Corporation"/>
        <s v="PepsiCo Inc."/>
        <s v="Procter &amp; Gamble Co."/>
        <s v="DAQO New Energy Corp."/>
        <s v="Wells Fargo &amp; Co."/>
        <s v="CANADIAN IMPERIAL BK OF COMM"/>
        <s v="Brookfield Asset Management Inc."/>
        <s v="Bristol-Myers Squibb Company"/>
        <s v="Lockheed Martin"/>
        <s v="Stanley Black &amp; Decker Inc."/>
        <s v="Starbucks Corporation"/>
        <s v="Wal-Mart Stores Inc."/>
        <s v="Apple Inc."/>
        <s v="Amazon.com Inc. "/>
      </sharedItems>
    </cacheField>
    <cacheField name="Industry" numFmtId="0">
      <sharedItems count="8">
        <s v="Basic Materials"/>
        <s v="Consumers"/>
        <s v="Energy"/>
        <s v="Financials"/>
        <s v="Healthcare"/>
        <s v="Industrial Goods"/>
        <s v="Services"/>
        <s v="Tech"/>
      </sharedItems>
    </cacheField>
    <cacheField name="Quantity" numFmtId="165">
      <sharedItems containsSemiMixedTypes="0" containsString="0" containsNumber="1" containsInteger="1" minValue="40" maxValue="2649"/>
    </cacheField>
    <cacheField name="Currency" numFmtId="0">
      <sharedItems/>
    </cacheField>
    <cacheField name="LastPrice" numFmtId="0">
      <sharedItems containsSemiMixedTypes="0" containsString="0" containsNumber="1" minValue="11.54" maxValue="1500.25"/>
    </cacheField>
    <cacheField name="PricePaid" numFmtId="2">
      <sharedItems containsSemiMixedTypes="0" containsString="0" containsNumber="1" minValue="14.69" maxValue="1104.8699999999999"/>
    </cacheField>
    <cacheField name="ProfitLoss" numFmtId="43">
      <sharedItems containsSemiMixedTypes="0" containsString="0" containsNumber="1" minValue="-10741.95" maxValue="20359.419999999998"/>
    </cacheField>
    <cacheField name="MarketValue" numFmtId="43">
      <sharedItems containsSemiMixedTypes="0" containsString="0" containsNumber="1" minValue="27427.909137753399" maxValue="81662.718149763794"/>
    </cacheField>
    <cacheField name="Market Value  %" numFmtId="10">
      <sharedItems containsSemiMixedTypes="0" containsString="0" containsNumber="1" minValue="3.4562029258506918E-2" maxValue="0.10290355126400727"/>
    </cacheField>
    <cacheField name="ProfitLossPercentage" numFmtId="164">
      <sharedItems containsSemiMixedTypes="0" containsString="0" containsNumber="1" minValue="-0.21443158611300206" maxValue="0.357852054992895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n v="1000"/>
    <s v="USD"/>
    <n v="30.89"/>
    <n v="34.71"/>
    <n v="-4917.6099999999997"/>
    <n v="39765.705118990001"/>
    <n v="5.0108940382769022E-2"/>
    <n v="-0.1100547392682224"/>
  </r>
  <r>
    <x v="1"/>
    <x v="1"/>
    <x v="0"/>
    <n v="2649"/>
    <s v="USD"/>
    <n v="11.54"/>
    <n v="14.69"/>
    <n v="-10741.95"/>
    <n v="39353.063515919697"/>
    <n v="4.9588968879036632E-2"/>
    <n v="-0.21443158611300206"/>
  </r>
  <r>
    <x v="2"/>
    <x v="2"/>
    <x v="1"/>
    <n v="360"/>
    <s v="USD"/>
    <n v="109.04"/>
    <n v="110.315"/>
    <n v="-590.89"/>
    <n v="50533.470217639398"/>
    <n v="6.3677448668221698E-2"/>
    <n v="-1.1557811720980804E-2"/>
  </r>
  <r>
    <x v="3"/>
    <x v="3"/>
    <x v="1"/>
    <n v="268"/>
    <s v="USD"/>
    <n v="79.5"/>
    <n v="86.79"/>
    <n v="-2515.09"/>
    <n v="27427.909137753399"/>
    <n v="3.4562029258506918E-2"/>
    <n v="-8.399585205668858E-2"/>
  </r>
  <r>
    <x v="4"/>
    <x v="4"/>
    <x v="2"/>
    <n v="1051"/>
    <s v="USD"/>
    <n v="47.97"/>
    <n v="36.65"/>
    <n v="15315.81"/>
    <n v="64902.7672114085"/>
    <n v="8.1784263177069161E-2"/>
    <n v="0.30886766712141878"/>
  </r>
  <r>
    <x v="5"/>
    <x v="5"/>
    <x v="3"/>
    <n v="930"/>
    <s v="USD"/>
    <n v="57.41"/>
    <n v="62.9110752688172"/>
    <n v="-6585.99"/>
    <n v="68732.362956281402"/>
    <n v="8.660995366327412E-2"/>
    <n v="-8.7442079877211865E-2"/>
  </r>
  <r>
    <x v="6"/>
    <x v="6"/>
    <x v="3"/>
    <n v="438"/>
    <s v="CAD"/>
    <n v="115.7"/>
    <n v="113.21"/>
    <n v="1090.6199999999999"/>
    <n v="39020.981999999996"/>
    <n v="4.9170511496383719E-2"/>
    <n v="2.1994523451992043E-2"/>
  </r>
  <r>
    <x v="7"/>
    <x v="7"/>
    <x v="3"/>
    <n v="1000"/>
    <s v="USD"/>
    <n v="38.880000000000003"/>
    <n v="41.39"/>
    <n v="-3231.2"/>
    <n v="50051.492878806501"/>
    <n v="6.307010689809199E-2"/>
    <n v="-6.0642667310944587E-2"/>
  </r>
  <r>
    <x v="8"/>
    <x v="8"/>
    <x v="4"/>
    <n v="625"/>
    <s v="USD"/>
    <n v="66.17"/>
    <n v="62.05"/>
    <n v="3314.88"/>
    <n v="53239.250318136299"/>
    <n v="6.7087014105046666E-2"/>
    <n v="6.6398066075745499E-2"/>
  </r>
  <r>
    <x v="9"/>
    <x v="9"/>
    <x v="5"/>
    <n v="120"/>
    <s v="USD"/>
    <n v="341.72"/>
    <n v="308.04000000000002"/>
    <n v="5202.88"/>
    <n v="52788.8769955116"/>
    <n v="6.6519496695111091E-2"/>
    <n v="0.10933644981171287"/>
  </r>
  <r>
    <x v="10"/>
    <x v="10"/>
    <x v="5"/>
    <n v="250"/>
    <s v="USD"/>
    <n v="152.56"/>
    <n v="167.49"/>
    <n v="-4804.97"/>
    <n v="49098.866728335401"/>
    <n v="6.1869698484908149E-2"/>
    <n v="-8.9139650128365888E-2"/>
  </r>
  <r>
    <x v="11"/>
    <x v="11"/>
    <x v="6"/>
    <n v="700"/>
    <s v="USD"/>
    <n v="56.93"/>
    <n v="54.8"/>
    <n v="1919.41"/>
    <n v="51301.4928681409"/>
    <n v="6.4645237397012972E-2"/>
    <n v="3.886861313868617E-2"/>
  </r>
  <r>
    <x v="12"/>
    <x v="12"/>
    <x v="6"/>
    <n v="424"/>
    <s v="USD"/>
    <n v="88.77"/>
    <n v="92.637358490566001"/>
    <n v="-2110.92"/>
    <n v="48453.243664843103"/>
    <n v="6.1056146015475717E-2"/>
    <n v="-4.1747288065860033E-2"/>
  </r>
  <r>
    <x v="13"/>
    <x v="13"/>
    <x v="7"/>
    <n v="360"/>
    <s v="USD"/>
    <n v="176.21"/>
    <n v="165.916666666667"/>
    <n v="4770.34"/>
    <n v="81662.718149763794"/>
    <n v="0.10290355126400727"/>
    <n v="6.2039176293317899E-2"/>
  </r>
  <r>
    <x v="14"/>
    <x v="14"/>
    <x v="7"/>
    <n v="40"/>
    <s v="USD"/>
    <n v="1500.25"/>
    <n v="1104.8699999999999"/>
    <n v="20359.419999999998"/>
    <n v="77252.831472663995"/>
    <n v="9.7346633615084818E-2"/>
    <n v="0.357852054992895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12" firstHeaderRow="1" firstDataRow="1" firstDataCol="1"/>
  <pivotFields count="11">
    <pivotField subtotalTop="0" showAll="0"/>
    <pivotField subtotalTop="0" showAll="0">
      <items count="16">
        <item x="14"/>
        <item x="13"/>
        <item x="1"/>
        <item x="8"/>
        <item x="7"/>
        <item x="6"/>
        <item x="0"/>
        <item x="4"/>
        <item x="9"/>
        <item x="2"/>
        <item x="3"/>
        <item x="10"/>
        <item x="11"/>
        <item x="12"/>
        <item x="5"/>
        <item t="default"/>
      </items>
    </pivotField>
    <pivotField axis="axisRow" subtotalTop="0" showAll="0" sortType="descending">
      <items count="9">
        <item x="0"/>
        <item x="1"/>
        <item x="2"/>
        <item x="3"/>
        <item x="4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5" subtotalTop="0" showAll="0"/>
    <pivotField subtotalTop="0" showAll="0"/>
    <pivotField subtotalTop="0" showAll="0"/>
    <pivotField numFmtId="2" subtotalTop="0" showAll="0"/>
    <pivotField numFmtId="43" subtotalTop="0" showAll="0"/>
    <pivotField numFmtId="43" subtotalTop="0" showAll="0"/>
    <pivotField dataField="1" numFmtId="10" subtotalTop="0" showAll="0"/>
    <pivotField numFmtId="164" subtotalTop="0" showAll="0"/>
  </pivotFields>
  <rowFields count="1">
    <field x="2"/>
  </rowFields>
  <rowItems count="9">
    <i>
      <x v="7"/>
    </i>
    <i>
      <x v="3"/>
    </i>
    <i>
      <x v="5"/>
    </i>
    <i>
      <x v="6"/>
    </i>
    <i>
      <x/>
    </i>
    <i>
      <x v="1"/>
    </i>
    <i>
      <x v="2"/>
    </i>
    <i>
      <x v="4"/>
    </i>
    <i t="grand">
      <x/>
    </i>
  </rowItems>
  <colItems count="1">
    <i/>
  </colItems>
  <dataFields count="1">
    <dataField name="Sum of Market Value  %" fld="9" baseField="0" baseItem="0"/>
  </dataFields>
  <formats count="4">
    <format dxfId="79">
      <pivotArea collapsedLevelsAreSubtotals="1" fieldPosition="0">
        <references count="1">
          <reference field="2" count="0"/>
        </references>
      </pivotArea>
    </format>
    <format dxfId="78">
      <pivotArea collapsedLevelsAreSubtotals="1" fieldPosition="0">
        <references count="1">
          <reference field="2" count="0"/>
        </references>
      </pivotArea>
    </format>
    <format dxfId="77">
      <pivotArea collapsedLevelsAreSubtotals="1" fieldPosition="0">
        <references count="1">
          <reference field="2" count="0"/>
        </references>
      </pivotArea>
    </format>
    <format dxfId="76">
      <pivotArea grandRow="1" outline="0" collapsedLevelsAreSubtotals="1" fieldPosition="0"/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B4:C20" firstHeaderRow="1" firstDataRow="1" firstDataCol="1"/>
  <pivotFields count="11">
    <pivotField subtotalTop="0" showAll="0"/>
    <pivotField axis="axisRow" subtotalTop="0" showAll="0" sortType="descending">
      <items count="16">
        <item x="14"/>
        <item x="13"/>
        <item x="1"/>
        <item x="8"/>
        <item x="7"/>
        <item x="6"/>
        <item x="0"/>
        <item x="4"/>
        <item x="9"/>
        <item x="2"/>
        <item x="3"/>
        <item x="10"/>
        <item x="11"/>
        <item x="12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numFmtId="165" subtotalTop="0" showAll="0"/>
    <pivotField subtotalTop="0" showAll="0"/>
    <pivotField subtotalTop="0" showAll="0"/>
    <pivotField numFmtId="2" subtotalTop="0" showAll="0"/>
    <pivotField numFmtId="43" subtotalTop="0" showAll="0"/>
    <pivotField numFmtId="43" subtotalTop="0" showAll="0"/>
    <pivotField dataField="1" numFmtId="10" subtotalTop="0" showAll="0"/>
    <pivotField numFmtId="164" subtotalTop="0" showAll="0"/>
  </pivotFields>
  <rowFields count="1">
    <field x="1"/>
  </rowFields>
  <rowItems count="16">
    <i>
      <x v="1"/>
    </i>
    <i>
      <x/>
    </i>
    <i>
      <x v="14"/>
    </i>
    <i>
      <x v="7"/>
    </i>
    <i>
      <x v="3"/>
    </i>
    <i>
      <x v="8"/>
    </i>
    <i>
      <x v="12"/>
    </i>
    <i>
      <x v="9"/>
    </i>
    <i>
      <x v="4"/>
    </i>
    <i>
      <x v="11"/>
    </i>
    <i>
      <x v="13"/>
    </i>
    <i>
      <x v="6"/>
    </i>
    <i>
      <x v="2"/>
    </i>
    <i>
      <x v="5"/>
    </i>
    <i>
      <x v="10"/>
    </i>
    <i t="grand">
      <x/>
    </i>
  </rowItems>
  <colItems count="1">
    <i/>
  </colItems>
  <dataFields count="1">
    <dataField name="Sum of Market Value  %" fld="9" baseField="0" baseItem="0"/>
  </dataFields>
  <formats count="4">
    <format dxfId="75">
      <pivotArea collapsedLevelsAreSubtotals="1" fieldPosition="0">
        <references count="1">
          <reference field="1" count="0"/>
        </references>
      </pivotArea>
    </format>
    <format dxfId="74">
      <pivotArea collapsedLevelsAreSubtotals="1" fieldPosition="0">
        <references count="1">
          <reference field="1" count="0"/>
        </references>
      </pivotArea>
    </format>
    <format dxfId="73">
      <pivotArea collapsedLevelsAreSubtotals="1" fieldPosition="0">
        <references count="1">
          <reference field="1" count="0"/>
        </references>
      </pivotArea>
    </format>
    <format dxfId="72">
      <pivotArea dataOnly="0" fieldPosition="0">
        <references count="1">
          <reference field="1" count="1">
            <x v="13"/>
          </reference>
        </references>
      </pivotArea>
    </format>
  </format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B10" firstHeaderRow="1" firstDataRow="1" firstDataCol="1"/>
  <pivotFields count="11">
    <pivotField subtotalTop="0" showAll="0">
      <items count="16">
        <item x="13"/>
        <item x="1"/>
        <item x="14"/>
        <item x="7"/>
        <item x="8"/>
        <item x="6"/>
        <item x="0"/>
        <item x="4"/>
        <item x="9"/>
        <item x="2"/>
        <item x="3"/>
        <item x="11"/>
        <item x="10"/>
        <item x="5"/>
        <item x="12"/>
        <item t="default"/>
      </items>
    </pivotField>
    <pivotField axis="axisRow" subtotalTop="0" showAll="0">
      <items count="16">
        <item x="14"/>
        <item x="13"/>
        <item x="1"/>
        <item x="8"/>
        <item x="7"/>
        <item x="6"/>
        <item x="0"/>
        <item x="4"/>
        <item x="9"/>
        <item x="2"/>
        <item x="3"/>
        <item x="10"/>
        <item x="11"/>
        <item x="12"/>
        <item x="5"/>
        <item t="default"/>
      </items>
    </pivotField>
    <pivotField axis="axisRow" subtotalTop="0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  <pivotField numFmtId="165" subtotalTop="0" showAll="0"/>
    <pivotField subtotalTop="0" showAll="0"/>
    <pivotField subtotalTop="0" showAll="0"/>
    <pivotField numFmtId="2" subtotalTop="0" showAll="0"/>
    <pivotField numFmtId="43" subtotalTop="0" showAll="0"/>
    <pivotField numFmtId="43" subtotalTop="0" showAll="0"/>
    <pivotField dataField="1" numFmtId="10" subtotalTop="0" showAll="0"/>
    <pivotField numFmtId="164" subtotalTop="0" showAll="0"/>
  </pivotFields>
  <rowFields count="2">
    <field x="2"/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Market Value  %" fld="9" baseField="0" baseItem="0"/>
  </dataFields>
  <formats count="72">
    <format dxfId="71">
      <pivotArea collapsedLevelsAreSubtotals="1" fieldPosition="0">
        <references count="2">
          <reference field="1" count="2">
            <x v="2"/>
            <x v="6"/>
          </reference>
          <reference field="2" count="1" selected="0">
            <x v="0"/>
          </reference>
        </references>
      </pivotArea>
    </format>
    <format dxfId="70">
      <pivotArea collapsedLevelsAreSubtotals="1" fieldPosition="0">
        <references count="1">
          <reference field="2" count="1" defaultSubtotal="1">
            <x v="0"/>
          </reference>
        </references>
      </pivotArea>
    </format>
    <format dxfId="69">
      <pivotArea collapsedLevelsAreSubtotals="1" fieldPosition="0">
        <references count="1">
          <reference field="2" count="1">
            <x v="1"/>
          </reference>
        </references>
      </pivotArea>
    </format>
    <format dxfId="68">
      <pivotArea collapsedLevelsAreSubtotals="1" fieldPosition="0">
        <references count="2">
          <reference field="1" count="2">
            <x v="9"/>
            <x v="10"/>
          </reference>
          <reference field="2" count="1" selected="0">
            <x v="1"/>
          </reference>
        </references>
      </pivotArea>
    </format>
    <format dxfId="67">
      <pivotArea collapsedLevelsAreSubtotals="1" fieldPosition="0">
        <references count="1">
          <reference field="2" count="1" defaultSubtotal="1">
            <x v="1"/>
          </reference>
        </references>
      </pivotArea>
    </format>
    <format dxfId="66">
      <pivotArea collapsedLevelsAreSubtotals="1" fieldPosition="0">
        <references count="1">
          <reference field="2" count="1">
            <x v="2"/>
          </reference>
        </references>
      </pivotArea>
    </format>
    <format dxfId="65">
      <pivotArea collapsedLevelsAreSubtotals="1" fieldPosition="0">
        <references count="2">
          <reference field="1" count="1">
            <x v="7"/>
          </reference>
          <reference field="2" count="1" selected="0">
            <x v="2"/>
          </reference>
        </references>
      </pivotArea>
    </format>
    <format dxfId="64">
      <pivotArea collapsedLevelsAreSubtotals="1" fieldPosition="0">
        <references count="1">
          <reference field="2" count="1" defaultSubtotal="1">
            <x v="2"/>
          </reference>
        </references>
      </pivotArea>
    </format>
    <format dxfId="63">
      <pivotArea collapsedLevelsAreSubtotals="1" fieldPosition="0">
        <references count="1">
          <reference field="2" count="1">
            <x v="3"/>
          </reference>
        </references>
      </pivotArea>
    </format>
    <format dxfId="62">
      <pivotArea collapsedLevelsAreSubtotals="1" fieldPosition="0">
        <references count="2">
          <reference field="1" count="3">
            <x v="4"/>
            <x v="5"/>
            <x v="14"/>
          </reference>
          <reference field="2" count="1" selected="0">
            <x v="3"/>
          </reference>
        </references>
      </pivotArea>
    </format>
    <format dxfId="61">
      <pivotArea collapsedLevelsAreSubtotals="1" fieldPosition="0">
        <references count="1">
          <reference field="2" count="1" defaultSubtotal="1">
            <x v="3"/>
          </reference>
        </references>
      </pivotArea>
    </format>
    <format dxfId="60">
      <pivotArea collapsedLevelsAreSubtotals="1" fieldPosition="0">
        <references count="1">
          <reference field="2" count="1">
            <x v="4"/>
          </reference>
        </references>
      </pivotArea>
    </format>
    <format dxfId="59">
      <pivotArea collapsedLevelsAreSubtotals="1" fieldPosition="0">
        <references count="2">
          <reference field="1" count="1">
            <x v="3"/>
          </reference>
          <reference field="2" count="1" selected="0">
            <x v="4"/>
          </reference>
        </references>
      </pivotArea>
    </format>
    <format dxfId="58">
      <pivotArea collapsedLevelsAreSubtotals="1" fieldPosition="0">
        <references count="1">
          <reference field="2" count="1" defaultSubtotal="1">
            <x v="4"/>
          </reference>
        </references>
      </pivotArea>
    </format>
    <format dxfId="57">
      <pivotArea collapsedLevelsAreSubtotals="1" fieldPosition="0">
        <references count="1">
          <reference field="2" count="1">
            <x v="5"/>
          </reference>
        </references>
      </pivotArea>
    </format>
    <format dxfId="56">
      <pivotArea collapsedLevelsAreSubtotals="1" fieldPosition="0">
        <references count="2">
          <reference field="1" count="2">
            <x v="8"/>
            <x v="11"/>
          </reference>
          <reference field="2" count="1" selected="0">
            <x v="5"/>
          </reference>
        </references>
      </pivotArea>
    </format>
    <format dxfId="55">
      <pivotArea collapsedLevelsAreSubtotals="1" fieldPosition="0">
        <references count="1">
          <reference field="2" count="1" defaultSubtotal="1">
            <x v="5"/>
          </reference>
        </references>
      </pivotArea>
    </format>
    <format dxfId="54">
      <pivotArea collapsedLevelsAreSubtotals="1" fieldPosition="0">
        <references count="1">
          <reference field="2" count="1">
            <x v="6"/>
          </reference>
        </references>
      </pivotArea>
    </format>
    <format dxfId="53">
      <pivotArea collapsedLevelsAreSubtotals="1" fieldPosition="0">
        <references count="2">
          <reference field="1" count="2">
            <x v="12"/>
            <x v="13"/>
          </reference>
          <reference field="2" count="1" selected="0">
            <x v="6"/>
          </reference>
        </references>
      </pivotArea>
    </format>
    <format dxfId="52">
      <pivotArea collapsedLevelsAreSubtotals="1" fieldPosition="0">
        <references count="1">
          <reference field="2" count="1" defaultSubtotal="1">
            <x v="6"/>
          </reference>
        </references>
      </pivotArea>
    </format>
    <format dxfId="51">
      <pivotArea collapsedLevelsAreSubtotals="1" fieldPosition="0">
        <references count="1">
          <reference field="2" count="1">
            <x v="7"/>
          </reference>
        </references>
      </pivotArea>
    </format>
    <format dxfId="50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7"/>
          </reference>
        </references>
      </pivotArea>
    </format>
    <format dxfId="49">
      <pivotArea collapsedLevelsAreSubtotals="1" fieldPosition="0">
        <references count="1">
          <reference field="2" count="1" defaultSubtotal="1">
            <x v="7"/>
          </reference>
        </references>
      </pivotArea>
    </format>
    <format dxfId="48">
      <pivotArea grandRow="1" outline="0" collapsedLevelsAreSubtotals="1" fieldPosition="0"/>
    </format>
    <format dxfId="47">
      <pivotArea collapsedLevelsAreSubtotals="1" fieldPosition="0">
        <references count="2">
          <reference field="1" count="2">
            <x v="2"/>
            <x v="6"/>
          </reference>
          <reference field="2" count="1" selected="0">
            <x v="0"/>
          </reference>
        </references>
      </pivotArea>
    </format>
    <format dxfId="46">
      <pivotArea collapsedLevelsAreSubtotals="1" fieldPosition="0">
        <references count="1">
          <reference field="2" count="1" defaultSubtotal="1">
            <x v="0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2">
          <reference field="1" count="2">
            <x v="9"/>
            <x v="10"/>
          </reference>
          <reference field="2" count="1" selected="0">
            <x v="1"/>
          </reference>
        </references>
      </pivotArea>
    </format>
    <format dxfId="43">
      <pivotArea collapsedLevelsAreSubtotals="1" fieldPosition="0">
        <references count="1">
          <reference field="2" count="1" defaultSubtotal="1">
            <x v="1"/>
          </reference>
        </references>
      </pivotArea>
    </format>
    <format dxfId="42">
      <pivotArea collapsedLevelsAreSubtotals="1" fieldPosition="0">
        <references count="1">
          <reference field="2" count="1">
            <x v="2"/>
          </reference>
        </references>
      </pivotArea>
    </format>
    <format dxfId="41">
      <pivotArea collapsedLevelsAreSubtotals="1" fieldPosition="0">
        <references count="2">
          <reference field="1" count="1">
            <x v="7"/>
          </reference>
          <reference field="2" count="1" selected="0">
            <x v="2"/>
          </reference>
        </references>
      </pivotArea>
    </format>
    <format dxfId="40">
      <pivotArea collapsedLevelsAreSubtotals="1" fieldPosition="0">
        <references count="1">
          <reference field="2" count="1" defaultSubtotal="1">
            <x v="2"/>
          </reference>
        </references>
      </pivotArea>
    </format>
    <format dxfId="39">
      <pivotArea collapsedLevelsAreSubtotals="1" fieldPosition="0">
        <references count="1">
          <reference field="2" count="1">
            <x v="3"/>
          </reference>
        </references>
      </pivotArea>
    </format>
    <format dxfId="38">
      <pivotArea collapsedLevelsAreSubtotals="1" fieldPosition="0">
        <references count="2">
          <reference field="1" count="3">
            <x v="4"/>
            <x v="5"/>
            <x v="14"/>
          </reference>
          <reference field="2" count="1" selected="0">
            <x v="3"/>
          </reference>
        </references>
      </pivotArea>
    </format>
    <format dxfId="37">
      <pivotArea collapsedLevelsAreSubtotals="1" fieldPosition="0">
        <references count="1">
          <reference field="2" count="1" defaultSubtotal="1">
            <x v="3"/>
          </reference>
        </references>
      </pivotArea>
    </format>
    <format dxfId="36">
      <pivotArea collapsedLevelsAreSubtotals="1" fieldPosition="0">
        <references count="1">
          <reference field="2" count="1">
            <x v="4"/>
          </reference>
        </references>
      </pivotArea>
    </format>
    <format dxfId="35">
      <pivotArea collapsedLevelsAreSubtotals="1" fieldPosition="0">
        <references count="2">
          <reference field="1" count="1">
            <x v="3"/>
          </reference>
          <reference field="2" count="1" selected="0">
            <x v="4"/>
          </reference>
        </references>
      </pivotArea>
    </format>
    <format dxfId="34">
      <pivotArea collapsedLevelsAreSubtotals="1" fieldPosition="0">
        <references count="1">
          <reference field="2" count="1" defaultSubtotal="1">
            <x v="4"/>
          </reference>
        </references>
      </pivotArea>
    </format>
    <format dxfId="33">
      <pivotArea collapsedLevelsAreSubtotals="1" fieldPosition="0">
        <references count="1">
          <reference field="2" count="1">
            <x v="5"/>
          </reference>
        </references>
      </pivotArea>
    </format>
    <format dxfId="32">
      <pivotArea collapsedLevelsAreSubtotals="1" fieldPosition="0">
        <references count="2">
          <reference field="1" count="2">
            <x v="8"/>
            <x v="11"/>
          </reference>
          <reference field="2" count="1" selected="0">
            <x v="5"/>
          </reference>
        </references>
      </pivotArea>
    </format>
    <format dxfId="31">
      <pivotArea collapsedLevelsAreSubtotals="1" fieldPosition="0">
        <references count="1">
          <reference field="2" count="1" defaultSubtotal="1">
            <x v="5"/>
          </reference>
        </references>
      </pivotArea>
    </format>
    <format dxfId="30">
      <pivotArea collapsedLevelsAreSubtotals="1" fieldPosition="0">
        <references count="1">
          <reference field="2" count="1">
            <x v="6"/>
          </reference>
        </references>
      </pivotArea>
    </format>
    <format dxfId="29">
      <pivotArea collapsedLevelsAreSubtotals="1" fieldPosition="0">
        <references count="2">
          <reference field="1" count="2">
            <x v="12"/>
            <x v="13"/>
          </reference>
          <reference field="2" count="1" selected="0">
            <x v="6"/>
          </reference>
        </references>
      </pivotArea>
    </format>
    <format dxfId="28">
      <pivotArea collapsedLevelsAreSubtotals="1" fieldPosition="0">
        <references count="1">
          <reference field="2" count="1" defaultSubtotal="1">
            <x v="6"/>
          </reference>
        </references>
      </pivotArea>
    </format>
    <format dxfId="27">
      <pivotArea collapsedLevelsAreSubtotals="1" fieldPosition="0">
        <references count="1">
          <reference field="2" count="1">
            <x v="7"/>
          </reference>
        </references>
      </pivotArea>
    </format>
    <format dxfId="2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7"/>
          </reference>
        </references>
      </pivotArea>
    </format>
    <format dxfId="25">
      <pivotArea collapsedLevelsAreSubtotals="1" fieldPosition="0">
        <references count="1">
          <reference field="2" count="1" defaultSubtotal="1">
            <x v="7"/>
          </reference>
        </references>
      </pivotArea>
    </format>
    <format dxfId="24">
      <pivotArea grandRow="1" outline="0" collapsedLevelsAreSubtotals="1" fieldPosition="0"/>
    </format>
    <format dxfId="23">
      <pivotArea collapsedLevelsAreSubtotals="1" fieldPosition="0">
        <references count="2">
          <reference field="1" count="2">
            <x v="2"/>
            <x v="6"/>
          </reference>
          <reference field="2" count="1" selected="0">
            <x v="0"/>
          </reference>
        </references>
      </pivotArea>
    </format>
    <format dxfId="22">
      <pivotArea collapsedLevelsAreSubtotals="1" fieldPosition="0">
        <references count="1">
          <reference field="2" count="1" defaultSubtotal="1">
            <x v="0"/>
          </reference>
        </references>
      </pivotArea>
    </format>
    <format dxfId="21">
      <pivotArea collapsedLevelsAreSubtotals="1" fieldPosition="0">
        <references count="1">
          <reference field="2" count="1">
            <x v="1"/>
          </reference>
        </references>
      </pivotArea>
    </format>
    <format dxfId="20">
      <pivotArea collapsedLevelsAreSubtotals="1" fieldPosition="0">
        <references count="2">
          <reference field="1" count="2">
            <x v="9"/>
            <x v="10"/>
          </reference>
          <reference field="2" count="1" selected="0">
            <x v="1"/>
          </reference>
        </references>
      </pivotArea>
    </format>
    <format dxfId="19">
      <pivotArea collapsedLevelsAreSubtotals="1" fieldPosition="0">
        <references count="1">
          <reference field="2" count="1" defaultSubtotal="1">
            <x v="1"/>
          </reference>
        </references>
      </pivotArea>
    </format>
    <format dxfId="18">
      <pivotArea collapsedLevelsAreSubtotals="1" fieldPosition="0">
        <references count="1">
          <reference field="2" count="1">
            <x v="2"/>
          </reference>
        </references>
      </pivotArea>
    </format>
    <format dxfId="17">
      <pivotArea collapsedLevelsAreSubtotals="1" fieldPosition="0">
        <references count="2">
          <reference field="1" count="1">
            <x v="7"/>
          </reference>
          <reference field="2" count="1" selected="0">
            <x v="2"/>
          </reference>
        </references>
      </pivotArea>
    </format>
    <format dxfId="16">
      <pivotArea collapsedLevelsAreSubtotals="1" fieldPosition="0">
        <references count="1">
          <reference field="2" count="1" defaultSubtotal="1">
            <x v="2"/>
          </reference>
        </references>
      </pivotArea>
    </format>
    <format dxfId="15">
      <pivotArea collapsedLevelsAreSubtotals="1" fieldPosition="0">
        <references count="1">
          <reference field="2" count="1">
            <x v="3"/>
          </reference>
        </references>
      </pivotArea>
    </format>
    <format dxfId="14">
      <pivotArea collapsedLevelsAreSubtotals="1" fieldPosition="0">
        <references count="2">
          <reference field="1" count="3">
            <x v="4"/>
            <x v="5"/>
            <x v="14"/>
          </reference>
          <reference field="2" count="1" selected="0">
            <x v="3"/>
          </reference>
        </references>
      </pivotArea>
    </format>
    <format dxfId="13">
      <pivotArea collapsedLevelsAreSubtotals="1" fieldPosition="0">
        <references count="1">
          <reference field="2" count="1" defaultSubtotal="1">
            <x v="3"/>
          </reference>
        </references>
      </pivotArea>
    </format>
    <format dxfId="12">
      <pivotArea collapsedLevelsAreSubtotals="1" fieldPosition="0">
        <references count="1">
          <reference field="2" count="1">
            <x v="4"/>
          </reference>
        </references>
      </pivotArea>
    </format>
    <format dxfId="11">
      <pivotArea collapsedLevelsAreSubtotals="1" fieldPosition="0">
        <references count="2">
          <reference field="1" count="1">
            <x v="3"/>
          </reference>
          <reference field="2" count="1" selected="0">
            <x v="4"/>
          </reference>
        </references>
      </pivotArea>
    </format>
    <format dxfId="10">
      <pivotArea collapsedLevelsAreSubtotals="1" fieldPosition="0">
        <references count="1">
          <reference field="2" count="1" defaultSubtotal="1">
            <x v="4"/>
          </reference>
        </references>
      </pivotArea>
    </format>
    <format dxfId="9">
      <pivotArea collapsedLevelsAreSubtotals="1" fieldPosition="0">
        <references count="1">
          <reference field="2" count="1">
            <x v="5"/>
          </reference>
        </references>
      </pivotArea>
    </format>
    <format dxfId="8">
      <pivotArea collapsedLevelsAreSubtotals="1" fieldPosition="0">
        <references count="2">
          <reference field="1" count="2">
            <x v="8"/>
            <x v="11"/>
          </reference>
          <reference field="2" count="1" selected="0">
            <x v="5"/>
          </reference>
        </references>
      </pivotArea>
    </format>
    <format dxfId="7">
      <pivotArea collapsedLevelsAreSubtotals="1" fieldPosition="0">
        <references count="1">
          <reference field="2" count="1" defaultSubtotal="1">
            <x v="5"/>
          </reference>
        </references>
      </pivotArea>
    </format>
    <format dxfId="6">
      <pivotArea collapsedLevelsAreSubtotals="1" fieldPosition="0">
        <references count="1">
          <reference field="2" count="1">
            <x v="6"/>
          </reference>
        </references>
      </pivotArea>
    </format>
    <format dxfId="5">
      <pivotArea collapsedLevelsAreSubtotals="1" fieldPosition="0">
        <references count="2">
          <reference field="1" count="2">
            <x v="12"/>
            <x v="13"/>
          </reference>
          <reference field="2" count="1" selected="0">
            <x v="6"/>
          </reference>
        </references>
      </pivotArea>
    </format>
    <format dxfId="4">
      <pivotArea collapsedLevelsAreSubtotals="1" fieldPosition="0">
        <references count="1">
          <reference field="2" count="1" defaultSubtotal="1">
            <x v="6"/>
          </reference>
        </references>
      </pivotArea>
    </format>
    <format dxfId="3">
      <pivotArea collapsedLevelsAreSubtotals="1" fieldPosition="0">
        <references count="1">
          <reference field="2" count="1">
            <x v="7"/>
          </reference>
        </references>
      </pivotArea>
    </format>
    <format dxfId="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7"/>
          </reference>
        </references>
      </pivotArea>
    </format>
    <format dxfId="1">
      <pivotArea collapsedLevelsAreSubtotals="1" fieldPosition="0">
        <references count="1">
          <reference field="2" count="1" defaultSubtotal="1">
            <x v="7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B16" sqref="B16"/>
    </sheetView>
  </sheetViews>
  <sheetFormatPr defaultRowHeight="15" x14ac:dyDescent="0.25"/>
  <cols>
    <col min="1" max="1" width="13.5703125" bestFit="1" customWidth="1"/>
    <col min="2" max="2" width="48.5703125" bestFit="1" customWidth="1"/>
    <col min="3" max="3" width="21.42578125" bestFit="1" customWidth="1"/>
    <col min="4" max="4" width="14.7109375" bestFit="1" customWidth="1"/>
    <col min="5" max="5" width="16.140625" bestFit="1" customWidth="1"/>
    <col min="6" max="6" width="16.28515625" bestFit="1" customWidth="1"/>
    <col min="7" max="7" width="16.42578125" bestFit="1" customWidth="1"/>
    <col min="8" max="8" width="17.42578125" bestFit="1" customWidth="1"/>
    <col min="9" max="9" width="20.42578125" bestFit="1" customWidth="1"/>
    <col min="10" max="10" width="25.140625" bestFit="1" customWidth="1"/>
    <col min="11" max="11" width="33.140625" bestFit="1" customWidth="1"/>
  </cols>
  <sheetData>
    <row r="1" spans="1:11" s="1" customFormat="1" ht="18" x14ac:dyDescent="0.25">
      <c r="A1" s="5" t="s">
        <v>0</v>
      </c>
      <c r="B1" s="5" t="s">
        <v>1</v>
      </c>
      <c r="C1" s="5" t="s">
        <v>44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41</v>
      </c>
      <c r="K1" s="5" t="s">
        <v>8</v>
      </c>
    </row>
    <row r="2" spans="1:11" ht="18" x14ac:dyDescent="0.25">
      <c r="A2" s="6" t="s">
        <v>23</v>
      </c>
      <c r="B2" s="6" t="s">
        <v>24</v>
      </c>
      <c r="C2" s="6" t="s">
        <v>50</v>
      </c>
      <c r="D2" s="7">
        <v>1000</v>
      </c>
      <c r="E2" s="6" t="s">
        <v>11</v>
      </c>
      <c r="F2" s="6">
        <v>30.89</v>
      </c>
      <c r="G2" s="8">
        <v>34.71</v>
      </c>
      <c r="H2" s="9">
        <v>-4917.6099999999997</v>
      </c>
      <c r="I2" s="9">
        <v>39765.705118990001</v>
      </c>
      <c r="J2" s="12">
        <f t="shared" ref="J2:J16" si="0">I2/$I$17</f>
        <v>5.0108940382769022E-2</v>
      </c>
      <c r="K2" s="10">
        <f t="shared" ref="K2:K16" si="1">F2/G2-1</f>
        <v>-0.1100547392682224</v>
      </c>
    </row>
    <row r="3" spans="1:11" ht="18" x14ac:dyDescent="0.25">
      <c r="A3" s="6" t="s">
        <v>12</v>
      </c>
      <c r="B3" s="6" t="s">
        <v>13</v>
      </c>
      <c r="C3" s="6" t="s">
        <v>50</v>
      </c>
      <c r="D3" s="7">
        <v>2649</v>
      </c>
      <c r="E3" s="6" t="s">
        <v>11</v>
      </c>
      <c r="F3" s="6">
        <v>11.54</v>
      </c>
      <c r="G3" s="8">
        <v>14.69</v>
      </c>
      <c r="H3" s="9">
        <v>-10741.95</v>
      </c>
      <c r="I3" s="9">
        <v>39353.063515919697</v>
      </c>
      <c r="J3" s="12">
        <f t="shared" si="0"/>
        <v>4.9588968879036632E-2</v>
      </c>
      <c r="K3" s="10">
        <f t="shared" si="1"/>
        <v>-0.21443158611300206</v>
      </c>
    </row>
    <row r="4" spans="1:11" ht="18" x14ac:dyDescent="0.25">
      <c r="A4" s="6" t="s">
        <v>29</v>
      </c>
      <c r="B4" s="6" t="s">
        <v>30</v>
      </c>
      <c r="C4" s="6" t="s">
        <v>48</v>
      </c>
      <c r="D4" s="7">
        <v>360</v>
      </c>
      <c r="E4" s="6" t="s">
        <v>11</v>
      </c>
      <c r="F4" s="6">
        <v>109.04</v>
      </c>
      <c r="G4" s="8">
        <v>110.315</v>
      </c>
      <c r="H4" s="9">
        <v>-590.89</v>
      </c>
      <c r="I4" s="9">
        <v>50533.470217639398</v>
      </c>
      <c r="J4" s="12">
        <f t="shared" si="0"/>
        <v>6.3677448668221698E-2</v>
      </c>
      <c r="K4" s="10">
        <f t="shared" si="1"/>
        <v>-1.1557811720980804E-2</v>
      </c>
    </row>
    <row r="5" spans="1:11" ht="18" x14ac:dyDescent="0.25">
      <c r="A5" s="6" t="s">
        <v>31</v>
      </c>
      <c r="B5" s="6" t="s">
        <v>32</v>
      </c>
      <c r="C5" s="6" t="s">
        <v>48</v>
      </c>
      <c r="D5" s="7">
        <v>268</v>
      </c>
      <c r="E5" s="6" t="s">
        <v>11</v>
      </c>
      <c r="F5" s="6">
        <v>79.5</v>
      </c>
      <c r="G5" s="8">
        <v>86.79</v>
      </c>
      <c r="H5" s="9">
        <v>-2515.09</v>
      </c>
      <c r="I5" s="9">
        <v>27427.909137753399</v>
      </c>
      <c r="J5" s="12">
        <f t="shared" si="0"/>
        <v>3.4562029258506918E-2</v>
      </c>
      <c r="K5" s="10">
        <f t="shared" si="1"/>
        <v>-8.399585205668858E-2</v>
      </c>
    </row>
    <row r="6" spans="1:11" ht="18" x14ac:dyDescent="0.25">
      <c r="A6" s="6" t="s">
        <v>25</v>
      </c>
      <c r="B6" s="6" t="s">
        <v>26</v>
      </c>
      <c r="C6" s="6" t="s">
        <v>47</v>
      </c>
      <c r="D6" s="7">
        <v>1051</v>
      </c>
      <c r="E6" s="6" t="s">
        <v>11</v>
      </c>
      <c r="F6" s="6">
        <v>47.97</v>
      </c>
      <c r="G6" s="8">
        <v>36.65</v>
      </c>
      <c r="H6" s="9">
        <v>15315.81</v>
      </c>
      <c r="I6" s="9">
        <v>64902.7672114085</v>
      </c>
      <c r="J6" s="12">
        <f t="shared" si="0"/>
        <v>8.1784263177069161E-2</v>
      </c>
      <c r="K6" s="10">
        <f t="shared" si="1"/>
        <v>0.30886766712141878</v>
      </c>
    </row>
    <row r="7" spans="1:11" ht="18" x14ac:dyDescent="0.25">
      <c r="A7" s="6" t="s">
        <v>37</v>
      </c>
      <c r="B7" s="6" t="s">
        <v>38</v>
      </c>
      <c r="C7" s="6" t="s">
        <v>46</v>
      </c>
      <c r="D7" s="7">
        <v>930</v>
      </c>
      <c r="E7" s="6" t="s">
        <v>11</v>
      </c>
      <c r="F7" s="6">
        <v>57.41</v>
      </c>
      <c r="G7" s="8">
        <v>62.9110752688172</v>
      </c>
      <c r="H7" s="9">
        <v>-6585.99</v>
      </c>
      <c r="I7" s="9">
        <v>68732.362956281402</v>
      </c>
      <c r="J7" s="12">
        <f t="shared" si="0"/>
        <v>8.660995366327412E-2</v>
      </c>
      <c r="K7" s="10">
        <f t="shared" si="1"/>
        <v>-8.7442079877211865E-2</v>
      </c>
    </row>
    <row r="8" spans="1:11" ht="18" x14ac:dyDescent="0.25">
      <c r="A8" s="6" t="s">
        <v>20</v>
      </c>
      <c r="B8" s="6" t="s">
        <v>21</v>
      </c>
      <c r="C8" s="6" t="s">
        <v>46</v>
      </c>
      <c r="D8" s="7">
        <v>438</v>
      </c>
      <c r="E8" s="6" t="s">
        <v>22</v>
      </c>
      <c r="F8" s="6">
        <v>115.7</v>
      </c>
      <c r="G8" s="8">
        <v>113.21</v>
      </c>
      <c r="H8" s="9">
        <v>1090.6199999999999</v>
      </c>
      <c r="I8" s="9">
        <v>39020.981999999996</v>
      </c>
      <c r="J8" s="12">
        <f t="shared" si="0"/>
        <v>4.9170511496383719E-2</v>
      </c>
      <c r="K8" s="10">
        <f t="shared" si="1"/>
        <v>2.1994523451992043E-2</v>
      </c>
    </row>
    <row r="9" spans="1:11" ht="18" x14ac:dyDescent="0.25">
      <c r="A9" s="6" t="s">
        <v>16</v>
      </c>
      <c r="B9" s="6" t="s">
        <v>17</v>
      </c>
      <c r="C9" s="6" t="s">
        <v>46</v>
      </c>
      <c r="D9" s="7">
        <v>1000</v>
      </c>
      <c r="E9" s="6" t="s">
        <v>11</v>
      </c>
      <c r="F9" s="6">
        <v>38.880000000000003</v>
      </c>
      <c r="G9" s="8">
        <v>41.39</v>
      </c>
      <c r="H9" s="9">
        <v>-3231.2</v>
      </c>
      <c r="I9" s="9">
        <v>50051.492878806501</v>
      </c>
      <c r="J9" s="12">
        <f t="shared" si="0"/>
        <v>6.307010689809199E-2</v>
      </c>
      <c r="K9" s="10">
        <f t="shared" si="1"/>
        <v>-6.0642667310944587E-2</v>
      </c>
    </row>
    <row r="10" spans="1:11" ht="18" x14ac:dyDescent="0.25">
      <c r="A10" s="6" t="s">
        <v>18</v>
      </c>
      <c r="B10" s="6" t="s">
        <v>19</v>
      </c>
      <c r="C10" s="6" t="s">
        <v>49</v>
      </c>
      <c r="D10" s="7">
        <v>625</v>
      </c>
      <c r="E10" s="6" t="s">
        <v>11</v>
      </c>
      <c r="F10" s="6">
        <v>66.17</v>
      </c>
      <c r="G10" s="8">
        <v>62.05</v>
      </c>
      <c r="H10" s="9">
        <v>3314.88</v>
      </c>
      <c r="I10" s="9">
        <v>53239.250318136299</v>
      </c>
      <c r="J10" s="12">
        <f t="shared" si="0"/>
        <v>6.7087014105046666E-2</v>
      </c>
      <c r="K10" s="10">
        <f t="shared" si="1"/>
        <v>6.6398066075745499E-2</v>
      </c>
    </row>
    <row r="11" spans="1:11" ht="18" x14ac:dyDescent="0.25">
      <c r="A11" s="6" t="s">
        <v>27</v>
      </c>
      <c r="B11" s="6" t="s">
        <v>28</v>
      </c>
      <c r="C11" s="6" t="s">
        <v>51</v>
      </c>
      <c r="D11" s="7">
        <v>120</v>
      </c>
      <c r="E11" s="6" t="s">
        <v>11</v>
      </c>
      <c r="F11" s="6">
        <v>341.72</v>
      </c>
      <c r="G11" s="8">
        <v>308.04000000000002</v>
      </c>
      <c r="H11" s="9">
        <v>5202.88</v>
      </c>
      <c r="I11" s="9">
        <v>52788.8769955116</v>
      </c>
      <c r="J11" s="12">
        <f t="shared" si="0"/>
        <v>6.6519496695111091E-2</v>
      </c>
      <c r="K11" s="10">
        <f t="shared" si="1"/>
        <v>0.10933644981171287</v>
      </c>
    </row>
    <row r="12" spans="1:11" ht="18" x14ac:dyDescent="0.25">
      <c r="A12" s="6" t="s">
        <v>35</v>
      </c>
      <c r="B12" s="6" t="s">
        <v>36</v>
      </c>
      <c r="C12" s="6" t="s">
        <v>51</v>
      </c>
      <c r="D12" s="7">
        <v>250</v>
      </c>
      <c r="E12" s="6" t="s">
        <v>11</v>
      </c>
      <c r="F12" s="6">
        <v>152.56</v>
      </c>
      <c r="G12" s="8">
        <v>167.49</v>
      </c>
      <c r="H12" s="9">
        <v>-4804.97</v>
      </c>
      <c r="I12" s="9">
        <v>49098.866728335401</v>
      </c>
      <c r="J12" s="12">
        <f t="shared" si="0"/>
        <v>6.1869698484908149E-2</v>
      </c>
      <c r="K12" s="10">
        <f t="shared" si="1"/>
        <v>-8.9139650128365888E-2</v>
      </c>
    </row>
    <row r="13" spans="1:11" ht="18" x14ac:dyDescent="0.25">
      <c r="A13" s="6" t="s">
        <v>33</v>
      </c>
      <c r="B13" s="6" t="s">
        <v>34</v>
      </c>
      <c r="C13" s="6" t="s">
        <v>55</v>
      </c>
      <c r="D13" s="7">
        <v>700</v>
      </c>
      <c r="E13" s="6" t="s">
        <v>11</v>
      </c>
      <c r="F13" s="6">
        <v>56.93</v>
      </c>
      <c r="G13" s="8">
        <v>54.8</v>
      </c>
      <c r="H13" s="9">
        <v>1919.41</v>
      </c>
      <c r="I13" s="9">
        <v>51301.4928681409</v>
      </c>
      <c r="J13" s="12">
        <f t="shared" si="0"/>
        <v>6.4645237397012972E-2</v>
      </c>
      <c r="K13" s="10">
        <f t="shared" si="1"/>
        <v>3.886861313868617E-2</v>
      </c>
    </row>
    <row r="14" spans="1:11" ht="18" x14ac:dyDescent="0.25">
      <c r="A14" s="6" t="s">
        <v>39</v>
      </c>
      <c r="B14" s="6" t="s">
        <v>40</v>
      </c>
      <c r="C14" s="6" t="s">
        <v>55</v>
      </c>
      <c r="D14" s="7">
        <v>424</v>
      </c>
      <c r="E14" s="6" t="s">
        <v>11</v>
      </c>
      <c r="F14" s="6">
        <v>88.77</v>
      </c>
      <c r="G14" s="8">
        <v>92.637358490566001</v>
      </c>
      <c r="H14" s="9">
        <v>-2110.92</v>
      </c>
      <c r="I14" s="9">
        <v>48453.243664843103</v>
      </c>
      <c r="J14" s="12">
        <f t="shared" si="0"/>
        <v>6.1056146015475717E-2</v>
      </c>
      <c r="K14" s="10">
        <f t="shared" si="1"/>
        <v>-4.1747288065860033E-2</v>
      </c>
    </row>
    <row r="15" spans="1:11" ht="18" x14ac:dyDescent="0.25">
      <c r="A15" s="6" t="s">
        <v>9</v>
      </c>
      <c r="B15" s="6" t="s">
        <v>10</v>
      </c>
      <c r="C15" s="6" t="s">
        <v>45</v>
      </c>
      <c r="D15" s="7">
        <v>360</v>
      </c>
      <c r="E15" s="6" t="s">
        <v>11</v>
      </c>
      <c r="F15" s="6">
        <v>176.21</v>
      </c>
      <c r="G15" s="8">
        <v>165.916666666667</v>
      </c>
      <c r="H15" s="9">
        <v>4770.34</v>
      </c>
      <c r="I15" s="9">
        <v>81662.718149763794</v>
      </c>
      <c r="J15" s="12">
        <f t="shared" si="0"/>
        <v>0.10290355126400727</v>
      </c>
      <c r="K15" s="10">
        <f t="shared" si="1"/>
        <v>6.2039176293317899E-2</v>
      </c>
    </row>
    <row r="16" spans="1:11" ht="18" x14ac:dyDescent="0.25">
      <c r="A16" s="6" t="s">
        <v>14</v>
      </c>
      <c r="B16" s="6" t="s">
        <v>15</v>
      </c>
      <c r="C16" s="6" t="s">
        <v>45</v>
      </c>
      <c r="D16" s="7">
        <v>40</v>
      </c>
      <c r="E16" s="6" t="s">
        <v>11</v>
      </c>
      <c r="F16" s="6">
        <v>1500.25</v>
      </c>
      <c r="G16" s="8">
        <v>1104.8699999999999</v>
      </c>
      <c r="H16" s="9">
        <v>20359.419999999998</v>
      </c>
      <c r="I16" s="9">
        <v>77252.831472663995</v>
      </c>
      <c r="J16" s="12">
        <f t="shared" si="0"/>
        <v>9.7346633615084818E-2</v>
      </c>
      <c r="K16" s="10">
        <f t="shared" si="1"/>
        <v>0.35785205499289519</v>
      </c>
    </row>
    <row r="17" spans="1:11" ht="18" x14ac:dyDescent="0.25">
      <c r="A17" s="6" t="s">
        <v>42</v>
      </c>
      <c r="B17" s="6" t="s">
        <v>43</v>
      </c>
      <c r="C17" s="6"/>
      <c r="D17" s="6"/>
      <c r="E17" s="6" t="s">
        <v>11</v>
      </c>
      <c r="F17" s="6"/>
      <c r="G17" s="6"/>
      <c r="H17" s="6"/>
      <c r="I17" s="11">
        <f>SUM(I2:I16)</f>
        <v>793585.03323419404</v>
      </c>
      <c r="J17" s="13">
        <f>SUM(J2:J16)</f>
        <v>1.0000000000000002</v>
      </c>
      <c r="K17" s="6"/>
    </row>
    <row r="18" spans="1:11" x14ac:dyDescent="0.25">
      <c r="I18" s="2">
        <f>I17*1.29</f>
        <v>1023724.6928721103</v>
      </c>
    </row>
    <row r="28" spans="1:11" x14ac:dyDescent="0.25">
      <c r="E28" s="2">
        <f>I8*0.77</f>
        <v>30046.156139999999</v>
      </c>
      <c r="F28">
        <v>39020.981999999996</v>
      </c>
    </row>
    <row r="31" spans="1:11" x14ac:dyDescent="0.25">
      <c r="F31" s="2"/>
      <c r="G31" s="4"/>
    </row>
  </sheetData>
  <autoFilter ref="A1:K16" xr:uid="{00000000-0009-0000-0000-000000000000}">
    <sortState ref="A2:K18">
      <sortCondition ref="C1:C16"/>
    </sortState>
  </autoFilter>
  <sortState ref="A2:K16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2"/>
  <sheetViews>
    <sheetView workbookViewId="0">
      <selection activeCell="J21" sqref="J21"/>
    </sheetView>
  </sheetViews>
  <sheetFormatPr defaultRowHeight="15" x14ac:dyDescent="0.25"/>
  <cols>
    <col min="1" max="1" width="15.5703125" bestFit="1" customWidth="1"/>
    <col min="2" max="2" width="22.42578125" bestFit="1" customWidth="1"/>
  </cols>
  <sheetData>
    <row r="3" spans="1:2" x14ac:dyDescent="0.25">
      <c r="A3" s="14" t="s">
        <v>52</v>
      </c>
      <c r="B3" t="s">
        <v>54</v>
      </c>
    </row>
    <row r="4" spans="1:2" x14ac:dyDescent="0.25">
      <c r="A4" s="15" t="s">
        <v>45</v>
      </c>
      <c r="B4" s="17">
        <v>0.20025018487909207</v>
      </c>
    </row>
    <row r="5" spans="1:2" x14ac:dyDescent="0.25">
      <c r="A5" s="15" t="s">
        <v>46</v>
      </c>
      <c r="B5" s="17">
        <v>0.19885057205774981</v>
      </c>
    </row>
    <row r="6" spans="1:2" x14ac:dyDescent="0.25">
      <c r="A6" s="15" t="s">
        <v>51</v>
      </c>
      <c r="B6" s="17">
        <v>0.12838919518001923</v>
      </c>
    </row>
    <row r="7" spans="1:2" x14ac:dyDescent="0.25">
      <c r="A7" s="15" t="s">
        <v>55</v>
      </c>
      <c r="B7" s="17">
        <v>0.12570138341248868</v>
      </c>
    </row>
    <row r="8" spans="1:2" x14ac:dyDescent="0.25">
      <c r="A8" s="15" t="s">
        <v>50</v>
      </c>
      <c r="B8" s="17">
        <v>9.9697909261805662E-2</v>
      </c>
    </row>
    <row r="9" spans="1:2" x14ac:dyDescent="0.25">
      <c r="A9" s="15" t="s">
        <v>48</v>
      </c>
      <c r="B9" s="17">
        <v>9.8239477926728616E-2</v>
      </c>
    </row>
    <row r="10" spans="1:2" x14ac:dyDescent="0.25">
      <c r="A10" s="15" t="s">
        <v>47</v>
      </c>
      <c r="B10" s="17">
        <v>8.1784263177069161E-2</v>
      </c>
    </row>
    <row r="11" spans="1:2" x14ac:dyDescent="0.25">
      <c r="A11" s="15" t="s">
        <v>49</v>
      </c>
      <c r="B11" s="17">
        <v>6.7087014105046666E-2</v>
      </c>
    </row>
    <row r="12" spans="1:2" x14ac:dyDescent="0.25">
      <c r="A12" s="15" t="s">
        <v>53</v>
      </c>
      <c r="B12" s="16">
        <v>0.99999999999999989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D20"/>
  <sheetViews>
    <sheetView topLeftCell="A4" workbookViewId="0">
      <selection activeCell="K31" sqref="K31"/>
    </sheetView>
  </sheetViews>
  <sheetFormatPr defaultRowHeight="15" x14ac:dyDescent="0.25"/>
  <cols>
    <col min="2" max="2" width="32.140625" bestFit="1" customWidth="1"/>
    <col min="3" max="3" width="22.42578125" bestFit="1" customWidth="1"/>
    <col min="5" max="5" width="32.140625" bestFit="1" customWidth="1"/>
    <col min="6" max="6" width="22.42578125" bestFit="1" customWidth="1"/>
  </cols>
  <sheetData>
    <row r="4" spans="2:4" x14ac:dyDescent="0.25">
      <c r="B4" s="14" t="s">
        <v>52</v>
      </c>
      <c r="C4" t="s">
        <v>54</v>
      </c>
    </row>
    <row r="5" spans="2:4" x14ac:dyDescent="0.25">
      <c r="B5" s="15" t="s">
        <v>10</v>
      </c>
      <c r="C5" s="17">
        <v>0.10290355126400727</v>
      </c>
    </row>
    <row r="6" spans="2:4" x14ac:dyDescent="0.25">
      <c r="B6" s="15" t="s">
        <v>15</v>
      </c>
      <c r="C6" s="17">
        <v>9.7346633615084818E-2</v>
      </c>
    </row>
    <row r="7" spans="2:4" x14ac:dyDescent="0.25">
      <c r="B7" s="15" t="s">
        <v>38</v>
      </c>
      <c r="C7" s="17">
        <v>8.660995366327412E-2</v>
      </c>
    </row>
    <row r="8" spans="2:4" x14ac:dyDescent="0.25">
      <c r="B8" s="15" t="s">
        <v>26</v>
      </c>
      <c r="C8" s="17">
        <v>8.1784263177069161E-2</v>
      </c>
    </row>
    <row r="9" spans="2:4" x14ac:dyDescent="0.25">
      <c r="B9" s="15" t="s">
        <v>19</v>
      </c>
      <c r="C9" s="17">
        <v>6.7087014105046666E-2</v>
      </c>
    </row>
    <row r="10" spans="2:4" x14ac:dyDescent="0.25">
      <c r="B10" s="15" t="s">
        <v>28</v>
      </c>
      <c r="C10" s="17">
        <v>6.6519496695111091E-2</v>
      </c>
    </row>
    <row r="11" spans="2:4" x14ac:dyDescent="0.25">
      <c r="B11" s="15" t="s">
        <v>34</v>
      </c>
      <c r="C11" s="17">
        <v>6.4645237397012972E-2</v>
      </c>
    </row>
    <row r="12" spans="2:4" x14ac:dyDescent="0.25">
      <c r="B12" s="15" t="s">
        <v>30</v>
      </c>
      <c r="C12" s="17">
        <v>6.3677448668221698E-2</v>
      </c>
    </row>
    <row r="13" spans="2:4" x14ac:dyDescent="0.25">
      <c r="B13" s="15" t="s">
        <v>17</v>
      </c>
      <c r="C13" s="17">
        <v>6.307010689809199E-2</v>
      </c>
    </row>
    <row r="14" spans="2:4" x14ac:dyDescent="0.25">
      <c r="B14" s="15" t="s">
        <v>36</v>
      </c>
      <c r="C14" s="17">
        <v>6.1869698484908149E-2</v>
      </c>
    </row>
    <row r="15" spans="2:4" x14ac:dyDescent="0.25">
      <c r="B15" s="18" t="s">
        <v>40</v>
      </c>
      <c r="C15" s="19">
        <v>6.1056146015475717E-2</v>
      </c>
      <c r="D15" s="17">
        <f>SUM(C5:C14)</f>
        <v>0.75551340396782796</v>
      </c>
    </row>
    <row r="16" spans="2:4" x14ac:dyDescent="0.25">
      <c r="B16" s="15" t="s">
        <v>24</v>
      </c>
      <c r="C16" s="17">
        <v>5.0108940382769022E-2</v>
      </c>
    </row>
    <row r="17" spans="2:3" x14ac:dyDescent="0.25">
      <c r="B17" s="15" t="s">
        <v>13</v>
      </c>
      <c r="C17" s="17">
        <v>4.9588968879036632E-2</v>
      </c>
    </row>
    <row r="18" spans="2:3" x14ac:dyDescent="0.25">
      <c r="B18" s="15" t="s">
        <v>21</v>
      </c>
      <c r="C18" s="17">
        <v>4.9170511496383719E-2</v>
      </c>
    </row>
    <row r="19" spans="2:3" x14ac:dyDescent="0.25">
      <c r="B19" s="15" t="s">
        <v>32</v>
      </c>
      <c r="C19" s="17">
        <v>3.4562029258506918E-2</v>
      </c>
    </row>
    <row r="20" spans="2:3" x14ac:dyDescent="0.25">
      <c r="B20" s="15" t="s">
        <v>53</v>
      </c>
      <c r="C20" s="3">
        <v>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tabSelected="1" workbookViewId="0">
      <selection activeCell="C29" sqref="C29:C30"/>
    </sheetView>
  </sheetViews>
  <sheetFormatPr defaultRowHeight="15" x14ac:dyDescent="0.25"/>
  <cols>
    <col min="1" max="1" width="17.5703125" bestFit="1" customWidth="1"/>
    <col min="2" max="2" width="22.42578125" bestFit="1" customWidth="1"/>
    <col min="3" max="3" width="26.85546875" bestFit="1" customWidth="1"/>
  </cols>
  <sheetData>
    <row r="1" spans="1:2" x14ac:dyDescent="0.25">
      <c r="A1" s="14" t="s">
        <v>52</v>
      </c>
      <c r="B1" t="s">
        <v>54</v>
      </c>
    </row>
    <row r="2" spans="1:2" x14ac:dyDescent="0.25">
      <c r="A2" s="15" t="s">
        <v>50</v>
      </c>
      <c r="B2" s="17">
        <v>9.9697909261805662E-2</v>
      </c>
    </row>
    <row r="3" spans="1:2" x14ac:dyDescent="0.25">
      <c r="A3" s="15" t="s">
        <v>48</v>
      </c>
      <c r="B3" s="17">
        <v>9.8239477926728616E-2</v>
      </c>
    </row>
    <row r="4" spans="1:2" x14ac:dyDescent="0.25">
      <c r="A4" s="15" t="s">
        <v>47</v>
      </c>
      <c r="B4" s="17">
        <v>8.1784263177069161E-2</v>
      </c>
    </row>
    <row r="5" spans="1:2" x14ac:dyDescent="0.25">
      <c r="A5" s="15" t="s">
        <v>46</v>
      </c>
      <c r="B5" s="17">
        <v>0.19885057205774981</v>
      </c>
    </row>
    <row r="6" spans="1:2" x14ac:dyDescent="0.25">
      <c r="A6" s="15" t="s">
        <v>49</v>
      </c>
      <c r="B6" s="17">
        <v>6.7087014105046666E-2</v>
      </c>
    </row>
    <row r="7" spans="1:2" x14ac:dyDescent="0.25">
      <c r="A7" s="15" t="s">
        <v>51</v>
      </c>
      <c r="B7" s="17">
        <v>0.12838919518001923</v>
      </c>
    </row>
    <row r="8" spans="1:2" x14ac:dyDescent="0.25">
      <c r="A8" s="15" t="s">
        <v>55</v>
      </c>
      <c r="B8" s="17">
        <v>0.12570138341248868</v>
      </c>
    </row>
    <row r="9" spans="1:2" x14ac:dyDescent="0.25">
      <c r="A9" s="15" t="s">
        <v>45</v>
      </c>
      <c r="B9" s="17">
        <v>0.20025018487909207</v>
      </c>
    </row>
    <row r="10" spans="1:2" x14ac:dyDescent="0.25">
      <c r="A10" s="15" t="s">
        <v>53</v>
      </c>
      <c r="B10" s="17">
        <v>0.99999999999999989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Industry allocation</vt:lpstr>
      <vt:lpstr>stock allocation</vt:lpstr>
      <vt:lpstr>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Minaei</dc:creator>
  <cp:lastModifiedBy>T  A  Y  L  O  R</cp:lastModifiedBy>
  <dcterms:created xsi:type="dcterms:W3CDTF">2018-03-05T01:11:43Z</dcterms:created>
  <dcterms:modified xsi:type="dcterms:W3CDTF">2018-03-05T09:31:33Z</dcterms:modified>
</cp:coreProperties>
</file>